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<sst xmlns="http://schemas.openxmlformats.org/spreadsheetml/2006/main" count="81" uniqueCount="67">
  <si>
    <t>Total income</t>
  </si>
  <si>
    <t>Interest</t>
  </si>
  <si>
    <t>Total expenditure</t>
  </si>
  <si>
    <t xml:space="preserve">Income </t>
  </si>
  <si>
    <t>£</t>
  </si>
  <si>
    <t xml:space="preserve">Total reportable net income </t>
  </si>
  <si>
    <t>Loan interest - NB. some not necessary mortgage only</t>
  </si>
  <si>
    <t xml:space="preserve">Adjusted total income </t>
  </si>
  <si>
    <t>Local enhanced services</t>
  </si>
  <si>
    <t>Total 'reportable' income</t>
  </si>
  <si>
    <t xml:space="preserve">% of adjusted total income </t>
  </si>
  <si>
    <t>Expenses (based on above %s)</t>
  </si>
  <si>
    <t>Total number of GPs</t>
  </si>
  <si>
    <t>Expenditure to be allocated on prorate basis</t>
  </si>
  <si>
    <t>Rates &amp; refuse reimb. - part of PMS</t>
  </si>
  <si>
    <t>No of long term locums</t>
  </si>
  <si>
    <t>Salaried GPs "converted" to partners</t>
  </si>
  <si>
    <t>Net income per ac's - calculated using above (check)</t>
  </si>
  <si>
    <t>Er's SA - total per current ac's</t>
  </si>
  <si>
    <t>Drugs "dispensing expenses only"</t>
  </si>
  <si>
    <t>Premises rent</t>
  </si>
  <si>
    <t>Rates and water</t>
  </si>
  <si>
    <t>Refuse disposal</t>
  </si>
  <si>
    <t>Drugs "dispening income only"</t>
  </si>
  <si>
    <t xml:space="preserve">Outside appointments such as dermatology or ENT clinics </t>
  </si>
  <si>
    <t>Other NHS income such as CCG roles, GPwSI, OOH income and GP appraisals</t>
  </si>
  <si>
    <t>Training grants, FY2 and GP supervision</t>
  </si>
  <si>
    <t>Locum reimbursement for maternity, paternity, sickness, suspension</t>
  </si>
  <si>
    <t>Other non-NHS such as medical students, travel vaccs, cremation fees, medical reports, research income and LMC income</t>
  </si>
  <si>
    <t>Add back locum costs if present for greater than 6 months</t>
  </si>
  <si>
    <t>Add back salaried GP costs if present for greater than 6 months</t>
  </si>
  <si>
    <t>No of full-time partners (8 sessions or more)</t>
  </si>
  <si>
    <t>No of part-time partners</t>
  </si>
  <si>
    <t>No of full-time salaried GPs</t>
  </si>
  <si>
    <t>No of part-time salaried GPs</t>
  </si>
  <si>
    <t xml:space="preserve">Mean reportable net income per GP </t>
  </si>
  <si>
    <r>
      <t xml:space="preserve">Excluded income with directly attributable expenses </t>
    </r>
    <r>
      <rPr>
        <b/>
        <u val="single"/>
        <sz val="11"/>
        <color indexed="8"/>
        <rFont val="Calibri"/>
        <family val="2"/>
      </rPr>
      <t>(negative)</t>
    </r>
    <r>
      <rPr>
        <u val="single"/>
        <sz val="11"/>
        <color indexed="8"/>
        <rFont val="Calibri"/>
        <family val="2"/>
      </rPr>
      <t>:-</t>
    </r>
  </si>
  <si>
    <t>negative</t>
  </si>
  <si>
    <r>
      <t xml:space="preserve">Excluded income </t>
    </r>
    <r>
      <rPr>
        <b/>
        <u val="single"/>
        <sz val="11"/>
        <color indexed="8"/>
        <rFont val="Calibri"/>
        <family val="2"/>
      </rPr>
      <t>(negative)</t>
    </r>
    <r>
      <rPr>
        <u val="single"/>
        <sz val="11"/>
        <color indexed="8"/>
        <rFont val="Calibri"/>
        <family val="2"/>
      </rPr>
      <t xml:space="preserve"> :-</t>
    </r>
  </si>
  <si>
    <r>
      <t xml:space="preserve">Excluded expenses directly attributable to excluded income </t>
    </r>
    <r>
      <rPr>
        <b/>
        <u val="single"/>
        <sz val="11"/>
        <color indexed="8"/>
        <rFont val="Calibri"/>
        <family val="2"/>
      </rPr>
      <t>(negative)</t>
    </r>
    <r>
      <rPr>
        <u val="single"/>
        <sz val="11"/>
        <color indexed="8"/>
        <rFont val="Calibri"/>
        <family val="2"/>
      </rPr>
      <t>:-</t>
    </r>
  </si>
  <si>
    <t xml:space="preserve">Less profit share for any non-GP partners </t>
  </si>
  <si>
    <t>None</t>
  </si>
  <si>
    <t>NA</t>
  </si>
  <si>
    <t>MARKET STREET MEDICAL PRACTICE</t>
  </si>
  <si>
    <t>Personal expenses</t>
  </si>
  <si>
    <t>Per Tax comp</t>
  </si>
  <si>
    <t>National enhanced services (IUD, minor injury, NPT and STIs)</t>
  </si>
  <si>
    <t>Care quality commission</t>
  </si>
  <si>
    <t>As above</t>
  </si>
  <si>
    <t>Gain reimbursement</t>
  </si>
  <si>
    <t>Physician associate</t>
  </si>
  <si>
    <t>Accounts - note 5</t>
  </si>
  <si>
    <t>As per 2020 accounts</t>
  </si>
  <si>
    <t>Covid 19 reimbursements</t>
  </si>
  <si>
    <t>excluding health checks</t>
  </si>
  <si>
    <t>GP EARNINGS - EST. PUBLICATION CALCULATIONS 2020/21</t>
  </si>
  <si>
    <t>Covid 19 staff reimbursements</t>
  </si>
  <si>
    <t>Practice improvement grant</t>
  </si>
  <si>
    <t>Training grant - £31,764; F2 placement - £10,016; CPD allowance - £2,250, Education supervision - £800</t>
  </si>
  <si>
    <t>PCN meeting attendance. CPD and education supervision included above</t>
  </si>
  <si>
    <t>As per 2021 accounts</t>
  </si>
  <si>
    <t>Dr O'Donovan</t>
  </si>
  <si>
    <t>Dr Newman, Dr Head, Dr Richardson, Dr Devenny</t>
  </si>
  <si>
    <t>2019-20 - £82,783</t>
  </si>
  <si>
    <t>PCN expenses reimbursed</t>
  </si>
  <si>
    <t>Furness general ICU</t>
  </si>
  <si>
    <t>Dr Singh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</si>
</sst>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.00_-;\(#,##0.00\);_-* &quot;-&quot;??_-;_-@_-"/>
    <numFmt numFmtId="166" formatCode="_-* #,##0.0_-;\(#,##0.0\);_-* &quot;-&quot;??_-;_-@_-"/>
    <numFmt numFmtId="167" formatCode="_-* #,##0_-;\(#,##0\);_-* &quot;-&quot;??_-;_-@_-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0" fontId="0" fillId="0" borderId="0" xfId="57" applyNumberFormat="1" applyFont="1" applyAlignment="1">
      <alignment/>
    </xf>
    <xf numFmtId="167" fontId="0" fillId="0" borderId="0" xfId="42" applyNumberFormat="1" applyFont="1" applyAlignment="1">
      <alignment/>
    </xf>
    <xf numFmtId="167" fontId="34" fillId="0" borderId="0" xfId="42" applyNumberFormat="1" applyFont="1" applyAlignment="1">
      <alignment/>
    </xf>
    <xf numFmtId="43" fontId="0" fillId="0" borderId="0" xfId="42" applyFont="1" applyAlignment="1">
      <alignment horizontal="center" vertical="center" wrapText="1"/>
    </xf>
    <xf numFmtId="43" fontId="34" fillId="0" borderId="0" xfId="42" applyFont="1" applyAlignment="1">
      <alignment horizontal="center" vertical="center" wrapText="1"/>
    </xf>
    <xf numFmtId="0" fontId="34" fillId="0" borderId="0" xfId="0" applyFont="1" applyAlignment="1">
      <alignment/>
    </xf>
    <xf numFmtId="167" fontId="34" fillId="0" borderId="10" xfId="42" applyNumberFormat="1" applyFont="1" applyBorder="1" applyAlignment="1">
      <alignment/>
    </xf>
    <xf numFmtId="0" fontId="34" fillId="33" borderId="0" xfId="0" applyFont="1" applyFill="1" applyAlignment="1">
      <alignment/>
    </xf>
    <xf numFmtId="167" fontId="34" fillId="33" borderId="0" xfId="42" applyNumberFormat="1" applyFont="1" applyFill="1" applyAlignment="1">
      <alignment/>
    </xf>
    <xf numFmtId="167" fontId="0" fillId="0" borderId="11" xfId="42" applyNumberFormat="1" applyFont="1" applyBorder="1" applyAlignment="1">
      <alignment/>
    </xf>
    <xf numFmtId="0" fontId="36" fillId="0" borderId="0" xfId="0" applyFont="1" applyAlignment="1">
      <alignment/>
    </xf>
    <xf numFmtId="167" fontId="34" fillId="0" borderId="12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0" fontId="0" fillId="0" borderId="0" xfId="57" applyNumberFormat="1" applyFont="1" applyAlignment="1">
      <alignment/>
    </xf>
    <xf numFmtId="167" fontId="0" fillId="0" borderId="12" xfId="42" applyNumberFormat="1" applyFont="1" applyBorder="1" applyAlignment="1">
      <alignment/>
    </xf>
    <xf numFmtId="167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67" fontId="0" fillId="0" borderId="0" xfId="42" applyNumberFormat="1" applyFont="1" applyFill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top"/>
    </xf>
    <xf numFmtId="167" fontId="0" fillId="0" borderId="0" xfId="42" applyNumberFormat="1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4" sqref="C74"/>
    </sheetView>
  </sheetViews>
  <sheetFormatPr defaultColWidth="9.140625" defaultRowHeight="15"/>
  <cols>
    <col min="1" max="1" width="72.7109375" style="0" bestFit="1" customWidth="1"/>
    <col min="2" max="2" width="14.8515625" style="1" customWidth="1"/>
    <col min="5" max="5" width="13.28125" style="0" bestFit="1" customWidth="1"/>
    <col min="7" max="7" width="24.7109375" style="0" customWidth="1"/>
  </cols>
  <sheetData>
    <row r="1" ht="15">
      <c r="A1" t="s">
        <v>43</v>
      </c>
    </row>
    <row r="2" ht="15">
      <c r="A2" t="s">
        <v>55</v>
      </c>
    </row>
    <row r="3" ht="15">
      <c r="B3" s="5"/>
    </row>
    <row r="4" ht="15">
      <c r="B4" s="6" t="s">
        <v>4</v>
      </c>
    </row>
    <row r="5" ht="15">
      <c r="B5" s="5"/>
    </row>
    <row r="6" spans="1:4" ht="15">
      <c r="A6" s="7" t="s">
        <v>0</v>
      </c>
      <c r="B6" s="4">
        <f>1469885</f>
        <v>1469885</v>
      </c>
      <c r="C6" t="s">
        <v>60</v>
      </c>
      <c r="D6" s="22"/>
    </row>
    <row r="7" ht="15">
      <c r="B7" s="3"/>
    </row>
    <row r="8" spans="1:2" ht="15">
      <c r="A8" s="12" t="s">
        <v>36</v>
      </c>
      <c r="B8" s="3"/>
    </row>
    <row r="9" spans="1:6" ht="15">
      <c r="A9" t="s">
        <v>23</v>
      </c>
      <c r="B9" s="3">
        <v>0</v>
      </c>
      <c r="E9" s="15"/>
      <c r="F9" s="16"/>
    </row>
    <row r="10" spans="1:2" ht="15">
      <c r="A10" t="s">
        <v>20</v>
      </c>
      <c r="B10" s="3">
        <v>-61600</v>
      </c>
    </row>
    <row r="11" spans="1:2" ht="15">
      <c r="A11" t="s">
        <v>21</v>
      </c>
      <c r="B11" s="18">
        <v>-13890</v>
      </c>
    </row>
    <row r="12" spans="1:2" ht="15">
      <c r="A12" t="s">
        <v>22</v>
      </c>
      <c r="B12" s="18">
        <v>0</v>
      </c>
    </row>
    <row r="13" spans="1:2" ht="15">
      <c r="A13" t="s">
        <v>57</v>
      </c>
      <c r="B13" s="3">
        <v>-13719</v>
      </c>
    </row>
    <row r="14" spans="1:2" ht="15">
      <c r="A14" t="s">
        <v>47</v>
      </c>
      <c r="B14" s="18">
        <v>-5463</v>
      </c>
    </row>
    <row r="15" spans="1:2" ht="15">
      <c r="A15" t="s">
        <v>53</v>
      </c>
      <c r="B15" s="18">
        <v>-9145</v>
      </c>
    </row>
    <row r="16" spans="1:2" ht="15">
      <c r="A16" t="s">
        <v>56</v>
      </c>
      <c r="B16" s="18">
        <v>-18563</v>
      </c>
    </row>
    <row r="17" spans="1:2" ht="15">
      <c r="A17" t="s">
        <v>64</v>
      </c>
      <c r="B17" s="18">
        <v>-323</v>
      </c>
    </row>
    <row r="18" spans="1:2" ht="15">
      <c r="A18" t="s">
        <v>65</v>
      </c>
      <c r="B18" s="18">
        <v>-5154</v>
      </c>
    </row>
    <row r="19" spans="1:2" ht="15">
      <c r="A19" t="s">
        <v>49</v>
      </c>
      <c r="B19" s="18">
        <v>-3238</v>
      </c>
    </row>
    <row r="20" spans="1:2" ht="15">
      <c r="A20" t="s">
        <v>50</v>
      </c>
      <c r="B20" s="18">
        <v>-3060</v>
      </c>
    </row>
    <row r="21" spans="1:2" ht="15">
      <c r="A21" s="7" t="s">
        <v>7</v>
      </c>
      <c r="B21" s="13">
        <f>SUM(B6:B20)</f>
        <v>1335730</v>
      </c>
    </row>
    <row r="22" ht="15">
      <c r="B22" s="3"/>
    </row>
    <row r="23" spans="1:2" ht="15">
      <c r="A23" s="12" t="s">
        <v>38</v>
      </c>
      <c r="B23" s="3"/>
    </row>
    <row r="24" spans="1:7" ht="30.75" customHeight="1">
      <c r="A24" t="s">
        <v>26</v>
      </c>
      <c r="B24" s="3">
        <f>-10016-31764-2250-800</f>
        <v>-44830</v>
      </c>
      <c r="C24" s="25" t="s">
        <v>58</v>
      </c>
      <c r="D24" s="25"/>
      <c r="E24" s="25"/>
      <c r="F24" s="25"/>
      <c r="G24" s="25"/>
    </row>
    <row r="25" spans="1:3" ht="15">
      <c r="A25" t="s">
        <v>8</v>
      </c>
      <c r="B25" s="3">
        <f>-56443+2772</f>
        <v>-53671</v>
      </c>
      <c r="C25" t="s">
        <v>54</v>
      </c>
    </row>
    <row r="26" spans="1:3" ht="15">
      <c r="A26" t="s">
        <v>46</v>
      </c>
      <c r="B26" s="18">
        <v>-17476</v>
      </c>
      <c r="C26" t="s">
        <v>51</v>
      </c>
    </row>
    <row r="27" spans="1:2" ht="15">
      <c r="A27" t="s">
        <v>27</v>
      </c>
      <c r="B27" s="3">
        <v>0</v>
      </c>
    </row>
    <row r="28" spans="1:2" ht="15">
      <c r="A28" t="s">
        <v>24</v>
      </c>
      <c r="B28" s="3">
        <v>0</v>
      </c>
    </row>
    <row r="29" spans="1:7" ht="30.75" customHeight="1">
      <c r="A29" s="23" t="s">
        <v>25</v>
      </c>
      <c r="B29" s="24">
        <v>-1620</v>
      </c>
      <c r="C29" s="26" t="s">
        <v>59</v>
      </c>
      <c r="D29" s="26"/>
      <c r="E29" s="26"/>
      <c r="F29" s="26"/>
      <c r="G29" s="26"/>
    </row>
    <row r="30" spans="1:7" ht="30">
      <c r="A30" s="19" t="s">
        <v>28</v>
      </c>
      <c r="B30" s="24">
        <v>-15387</v>
      </c>
      <c r="C30" s="25"/>
      <c r="D30" s="25"/>
      <c r="E30" s="25"/>
      <c r="F30" s="25"/>
      <c r="G30" s="25"/>
    </row>
    <row r="31" spans="1:2" ht="15">
      <c r="A31" t="s">
        <v>1</v>
      </c>
      <c r="B31" s="3">
        <v>-29</v>
      </c>
    </row>
    <row r="32" ht="15">
      <c r="B32" s="14"/>
    </row>
    <row r="33" spans="1:2" ht="15">
      <c r="A33" t="s">
        <v>14</v>
      </c>
      <c r="B33" s="14">
        <v>0</v>
      </c>
    </row>
    <row r="34" ht="15">
      <c r="B34" s="3"/>
    </row>
    <row r="35" spans="1:2" ht="15.75" thickBot="1">
      <c r="A35" s="7" t="s">
        <v>9</v>
      </c>
      <c r="B35" s="8">
        <f>SUM(B21:B33)</f>
        <v>1202717</v>
      </c>
    </row>
    <row r="36" spans="1:2" ht="15.75" thickTop="1">
      <c r="A36" t="s">
        <v>10</v>
      </c>
      <c r="B36" s="2">
        <f>B35/B21</f>
        <v>0.9004192464045877</v>
      </c>
    </row>
    <row r="38" ht="15">
      <c r="B38" s="3"/>
    </row>
    <row r="39" spans="1:3" ht="15">
      <c r="A39" s="7" t="s">
        <v>2</v>
      </c>
      <c r="B39" s="4">
        <f>739945+11089</f>
        <v>751034</v>
      </c>
      <c r="C39" t="s">
        <v>52</v>
      </c>
    </row>
    <row r="40" spans="1:3" ht="15">
      <c r="A40" s="7" t="s">
        <v>44</v>
      </c>
      <c r="B40" s="4">
        <v>6237</v>
      </c>
      <c r="C40" t="s">
        <v>45</v>
      </c>
    </row>
    <row r="41" ht="15">
      <c r="B41" s="3"/>
    </row>
    <row r="42" spans="1:2" ht="15">
      <c r="A42" s="12" t="s">
        <v>39</v>
      </c>
      <c r="B42" s="3"/>
    </row>
    <row r="43" spans="1:2" ht="15">
      <c r="A43" t="s">
        <v>19</v>
      </c>
      <c r="B43" s="3">
        <v>0</v>
      </c>
    </row>
    <row r="44" spans="1:2" ht="15">
      <c r="A44" t="s">
        <v>6</v>
      </c>
      <c r="B44" s="3">
        <v>-8684</v>
      </c>
    </row>
    <row r="45" spans="1:2" ht="15">
      <c r="A45" t="str">
        <f>A10</f>
        <v>Premises rent</v>
      </c>
      <c r="B45" s="3"/>
    </row>
    <row r="46" spans="1:3" ht="15">
      <c r="A46" t="str">
        <f>A11</f>
        <v>Rates and water</v>
      </c>
      <c r="B46" s="18">
        <f>B11</f>
        <v>-13890</v>
      </c>
      <c r="C46" t="s">
        <v>48</v>
      </c>
    </row>
    <row r="47" spans="1:2" ht="15">
      <c r="A47" t="str">
        <f>A12</f>
        <v>Refuse disposal</v>
      </c>
      <c r="B47" s="18">
        <f>B12</f>
        <v>0</v>
      </c>
    </row>
    <row r="48" spans="1:3" ht="15">
      <c r="A48" t="str">
        <f>A13</f>
        <v>Practice improvement grant</v>
      </c>
      <c r="B48" s="18">
        <f>B13</f>
        <v>-13719</v>
      </c>
      <c r="C48" t="s">
        <v>48</v>
      </c>
    </row>
    <row r="49" spans="1:3" ht="15">
      <c r="A49" t="str">
        <f aca="true" t="shared" si="0" ref="A49:B51">A14</f>
        <v>Care quality commission</v>
      </c>
      <c r="B49" s="18">
        <f t="shared" si="0"/>
        <v>-5463</v>
      </c>
      <c r="C49" t="s">
        <v>48</v>
      </c>
    </row>
    <row r="50" spans="1:3" ht="15">
      <c r="A50" t="str">
        <f t="shared" si="0"/>
        <v>Covid 19 reimbursements</v>
      </c>
      <c r="B50" s="18">
        <f t="shared" si="0"/>
        <v>-9145</v>
      </c>
      <c r="C50" t="s">
        <v>48</v>
      </c>
    </row>
    <row r="51" spans="1:3" ht="15">
      <c r="A51" t="str">
        <f t="shared" si="0"/>
        <v>Covid 19 staff reimbursements</v>
      </c>
      <c r="B51" s="18">
        <f t="shared" si="0"/>
        <v>-18563</v>
      </c>
      <c r="C51" t="s">
        <v>48</v>
      </c>
    </row>
    <row r="52" spans="1:3" ht="15">
      <c r="A52" t="s">
        <v>64</v>
      </c>
      <c r="B52" s="18">
        <v>-323</v>
      </c>
      <c r="C52" t="s">
        <v>48</v>
      </c>
    </row>
    <row r="53" spans="1:3" ht="15">
      <c r="A53" t="s">
        <v>65</v>
      </c>
      <c r="B53" s="18">
        <v>-5154</v>
      </c>
      <c r="C53" t="s">
        <v>48</v>
      </c>
    </row>
    <row r="54" spans="1:3" ht="15">
      <c r="A54" t="str">
        <f>A19</f>
        <v>Gain reimbursement</v>
      </c>
      <c r="B54" s="18">
        <f>B19</f>
        <v>-3238</v>
      </c>
      <c r="C54" t="s">
        <v>48</v>
      </c>
    </row>
    <row r="55" spans="1:3" ht="15">
      <c r="A55" t="str">
        <f>A20</f>
        <v>Physician associate</v>
      </c>
      <c r="B55" s="18">
        <f>B20</f>
        <v>-3060</v>
      </c>
      <c r="C55" t="s">
        <v>48</v>
      </c>
    </row>
    <row r="56" ht="15">
      <c r="B56" s="18"/>
    </row>
    <row r="57" spans="1:2" ht="15">
      <c r="A57" s="7" t="s">
        <v>13</v>
      </c>
      <c r="B57" s="13">
        <f>SUM(B39:B49)</f>
        <v>715515</v>
      </c>
    </row>
    <row r="58" ht="15">
      <c r="B58" s="3"/>
    </row>
    <row r="59" ht="15">
      <c r="B59" s="3"/>
    </row>
    <row r="60" spans="1:2" ht="15">
      <c r="A60" t="s">
        <v>3</v>
      </c>
      <c r="B60" s="3">
        <f>B35</f>
        <v>1202717</v>
      </c>
    </row>
    <row r="61" spans="1:3" ht="15">
      <c r="A61" t="s">
        <v>11</v>
      </c>
      <c r="B61" s="3">
        <f>-B57*B36</f>
        <v>-644263.4770911785</v>
      </c>
      <c r="C61" t="s">
        <v>37</v>
      </c>
    </row>
    <row r="62" spans="1:3" ht="15">
      <c r="A62" t="s">
        <v>18</v>
      </c>
      <c r="B62" s="3">
        <v>-54578</v>
      </c>
      <c r="C62" t="s">
        <v>37</v>
      </c>
    </row>
    <row r="63" spans="1:3" ht="15">
      <c r="A63" t="s">
        <v>29</v>
      </c>
      <c r="B63" s="21">
        <v>0</v>
      </c>
      <c r="C63" s="20" t="s">
        <v>41</v>
      </c>
    </row>
    <row r="64" spans="1:3" ht="15">
      <c r="A64" t="s">
        <v>30</v>
      </c>
      <c r="B64" s="21">
        <v>32451</v>
      </c>
      <c r="C64" s="20"/>
    </row>
    <row r="65" spans="1:3" ht="15">
      <c r="A65" t="s">
        <v>40</v>
      </c>
      <c r="B65" s="21">
        <v>0</v>
      </c>
      <c r="C65" s="20" t="s">
        <v>37</v>
      </c>
    </row>
    <row r="66" ht="15">
      <c r="B66" s="3"/>
    </row>
    <row r="67" spans="1:2" ht="15.75" thickBot="1">
      <c r="A67" s="7" t="s">
        <v>5</v>
      </c>
      <c r="B67" s="8">
        <f>SUM(B60:B65)</f>
        <v>536326.5229088215</v>
      </c>
    </row>
    <row r="68" ht="15.75" thickTop="1">
      <c r="B68" s="3"/>
    </row>
    <row r="69" ht="15">
      <c r="B69" s="3"/>
    </row>
    <row r="70" spans="1:3" ht="15">
      <c r="A70" t="s">
        <v>31</v>
      </c>
      <c r="B70" s="3">
        <v>1</v>
      </c>
      <c r="C70" t="s">
        <v>61</v>
      </c>
    </row>
    <row r="71" spans="1:3" ht="15">
      <c r="A71" t="s">
        <v>32</v>
      </c>
      <c r="B71" s="18">
        <v>4</v>
      </c>
      <c r="C71" t="s">
        <v>62</v>
      </c>
    </row>
    <row r="72" spans="1:3" ht="15">
      <c r="A72" t="s">
        <v>33</v>
      </c>
      <c r="B72" s="14">
        <v>0</v>
      </c>
      <c r="C72" t="s">
        <v>42</v>
      </c>
    </row>
    <row r="73" spans="1:3" ht="15">
      <c r="A73" t="s">
        <v>34</v>
      </c>
      <c r="B73" s="18">
        <v>1</v>
      </c>
      <c r="C73" t="s">
        <v>66</v>
      </c>
    </row>
    <row r="74" spans="1:3" ht="15">
      <c r="A74" t="s">
        <v>16</v>
      </c>
      <c r="B74" s="14">
        <v>0</v>
      </c>
      <c r="C74" t="s">
        <v>42</v>
      </c>
    </row>
    <row r="75" spans="1:3" ht="15">
      <c r="A75" t="s">
        <v>15</v>
      </c>
      <c r="B75" s="11">
        <v>0</v>
      </c>
      <c r="C75" t="s">
        <v>42</v>
      </c>
    </row>
    <row r="76" spans="1:2" ht="15">
      <c r="A76" t="s">
        <v>12</v>
      </c>
      <c r="B76" s="3">
        <f>SUM(B70:B75)</f>
        <v>6</v>
      </c>
    </row>
    <row r="77" ht="15">
      <c r="B77" s="18"/>
    </row>
    <row r="78" ht="15">
      <c r="B78" s="18"/>
    </row>
    <row r="79" spans="1:3" ht="15">
      <c r="A79" s="9" t="s">
        <v>35</v>
      </c>
      <c r="B79" s="10">
        <f>B67/B76</f>
        <v>89387.75381813692</v>
      </c>
      <c r="C79" t="s">
        <v>63</v>
      </c>
    </row>
    <row r="80" ht="15">
      <c r="B80" s="3"/>
    </row>
    <row r="81" ht="15">
      <c r="B81" s="3"/>
    </row>
    <row r="82" spans="1:2" ht="15">
      <c r="A82" s="18" t="s">
        <v>17</v>
      </c>
      <c r="B82" s="17">
        <f>B6-B39</f>
        <v>718851</v>
      </c>
    </row>
    <row r="83" ht="15">
      <c r="A83" s="3"/>
    </row>
    <row r="84" ht="15">
      <c r="B84" s="3"/>
    </row>
    <row r="86" ht="15">
      <c r="B86" s="3"/>
    </row>
    <row r="87" ht="15">
      <c r="B87" s="3"/>
    </row>
  </sheetData>
  <sheetProtection/>
  <mergeCells count="3">
    <mergeCell ref="C30:G30"/>
    <mergeCell ref="C24:G24"/>
    <mergeCell ref="C29:G29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Klugowski</dc:creator>
  <cp:keywords/>
  <dc:description/>
  <cp:lastModifiedBy>Richard Kay</cp:lastModifiedBy>
  <cp:lastPrinted>2018-01-22T15:53:50Z</cp:lastPrinted>
  <dcterms:created xsi:type="dcterms:W3CDTF">2015-04-01T11:35:50Z</dcterms:created>
  <dcterms:modified xsi:type="dcterms:W3CDTF">2022-04-19T14:30:15Z</dcterms:modified>
  <cp:category/>
  <cp:version/>
  <cp:contentType/>
  <cp:contentStatus/>
</cp:coreProperties>
</file>